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05" windowWidth="14955" windowHeight="7545"/>
  </bookViews>
  <sheets>
    <sheet name="ine" sheetId="1" r:id="rId1"/>
  </sheets>
  <calcPr calcId="145621"/>
</workbook>
</file>

<file path=xl/calcChain.xml><?xml version="1.0" encoding="utf-8"?>
<calcChain xmlns="http://schemas.openxmlformats.org/spreadsheetml/2006/main">
  <c r="E42" i="1" l="1"/>
  <c r="E40" i="1" l="1"/>
  <c r="E11" i="1"/>
  <c r="E13" i="1" s="1"/>
  <c r="E17" i="1"/>
  <c r="E19" i="1" l="1"/>
  <c r="E21" i="1" s="1"/>
  <c r="E50" i="1"/>
  <c r="E44" i="1" s="1"/>
  <c r="E48" i="1" s="1"/>
  <c r="E46" i="1" s="1"/>
  <c r="E23" i="1" l="1"/>
  <c r="E25" i="1" s="1"/>
  <c r="E27" i="1" s="1"/>
  <c r="E31" i="1" l="1"/>
  <c r="E33" i="1"/>
  <c r="E29" i="1" l="1"/>
</calcChain>
</file>

<file path=xl/comments1.xml><?xml version="1.0" encoding="utf-8"?>
<comments xmlns="http://schemas.openxmlformats.org/spreadsheetml/2006/main">
  <authors>
    <author>hamanos</author>
  </authors>
  <commentList>
    <comment ref="E7" authorId="0">
      <text>
        <r>
          <rPr>
            <sz val="9"/>
            <color indexed="81"/>
            <rFont val="ＭＳ Ｐゴシック"/>
            <family val="3"/>
            <charset val="128"/>
          </rPr>
          <t>源泉徴収票若しくは確定申告書から入力してください。</t>
        </r>
      </text>
    </comment>
    <comment ref="E9" authorId="0">
      <text>
        <r>
          <rPr>
            <sz val="9"/>
            <color indexed="81"/>
            <rFont val="ＭＳ Ｐゴシック"/>
            <family val="3"/>
            <charset val="128"/>
          </rPr>
          <t>源泉徴収票若しくは確定申告書から入力してください。</t>
        </r>
      </text>
    </comment>
    <comment ref="E10" authorId="0">
      <text>
        <r>
          <rPr>
            <sz val="9"/>
            <color indexed="81"/>
            <rFont val="ＭＳ Ｐゴシック"/>
            <family val="3"/>
            <charset val="128"/>
          </rPr>
          <t>源泉徴収票若しくは確定申告書から入力してください。</t>
        </r>
      </text>
    </comment>
    <comment ref="E15" authorId="0">
      <text>
        <r>
          <rPr>
            <sz val="9"/>
            <color indexed="81"/>
            <rFont val="ＭＳ Ｐゴシック"/>
            <family val="3"/>
            <charset val="128"/>
          </rPr>
          <t>市町村民税・道府県民税　特別徴収税額の決定・変更通知書から入力してください。</t>
        </r>
      </text>
    </comment>
    <comment ref="E16" authorId="0">
      <text>
        <r>
          <rPr>
            <sz val="9"/>
            <color indexed="81"/>
            <rFont val="ＭＳ Ｐゴシック"/>
            <family val="3"/>
            <charset val="128"/>
          </rPr>
          <t>市町村民税・道府県民税　特別徴収税額の決定・変更通知書から入力してください。</t>
        </r>
      </text>
    </comment>
    <comment ref="E19" authorId="0">
      <text>
        <r>
          <rPr>
            <sz val="9"/>
            <color indexed="81"/>
            <rFont val="ＭＳ Ｐゴシック"/>
            <family val="3"/>
            <charset val="128"/>
          </rPr>
          <t>この寄附金額内であれば、2千円を超えた部分の金額の全額が軽減されます。</t>
        </r>
      </text>
    </comment>
    <comment ref="E46" authorId="0">
      <text>
        <r>
          <rPr>
            <sz val="9"/>
            <color indexed="81"/>
            <rFont val="ＭＳ Ｐゴシック"/>
            <family val="3"/>
            <charset val="128"/>
          </rPr>
          <t>この金額が寄附金控除として軽減される金額です。</t>
        </r>
      </text>
    </comment>
  </commentList>
</comments>
</file>

<file path=xl/sharedStrings.xml><?xml version="1.0" encoding="utf-8"?>
<sst xmlns="http://schemas.openxmlformats.org/spreadsheetml/2006/main" count="52" uniqueCount="30">
  <si>
    <t>総収入金額</t>
    <rPh sb="0" eb="3">
      <t>ソウシュウニュウ</t>
    </rPh>
    <rPh sb="3" eb="5">
      <t>キンガク</t>
    </rPh>
    <phoneticPr fontId="2"/>
  </si>
  <si>
    <t>円</t>
    <rPh sb="0" eb="1">
      <t>エン</t>
    </rPh>
    <phoneticPr fontId="2"/>
  </si>
  <si>
    <t>所得合計金額</t>
    <rPh sb="0" eb="2">
      <t>ショトク</t>
    </rPh>
    <rPh sb="2" eb="4">
      <t>ゴウケイ</t>
    </rPh>
    <rPh sb="4" eb="6">
      <t>キンガク</t>
    </rPh>
    <phoneticPr fontId="2"/>
  </si>
  <si>
    <t>所得控除の額の合計額</t>
    <rPh sb="0" eb="2">
      <t>ショトク</t>
    </rPh>
    <rPh sb="2" eb="4">
      <t>コウジョ</t>
    </rPh>
    <rPh sb="5" eb="6">
      <t>ガク</t>
    </rPh>
    <rPh sb="7" eb="9">
      <t>ゴウケイ</t>
    </rPh>
    <rPh sb="9" eb="10">
      <t>ガク</t>
    </rPh>
    <phoneticPr fontId="2"/>
  </si>
  <si>
    <t>所得税課税総所得金額　②－③</t>
    <rPh sb="0" eb="3">
      <t>ショトクゼイ</t>
    </rPh>
    <rPh sb="3" eb="5">
      <t>カゼイ</t>
    </rPh>
    <rPh sb="5" eb="6">
      <t>ソウ</t>
    </rPh>
    <rPh sb="6" eb="8">
      <t>ショトク</t>
    </rPh>
    <rPh sb="8" eb="10">
      <t>キンガク</t>
    </rPh>
    <phoneticPr fontId="2"/>
  </si>
  <si>
    <t>所得税率</t>
    <rPh sb="0" eb="3">
      <t>ショトクゼイ</t>
    </rPh>
    <rPh sb="3" eb="4">
      <t>リツ</t>
    </rPh>
    <phoneticPr fontId="2"/>
  </si>
  <si>
    <t>町民税所得割額</t>
    <rPh sb="0" eb="2">
      <t>チョウミン</t>
    </rPh>
    <rPh sb="2" eb="3">
      <t>ゼイ</t>
    </rPh>
    <rPh sb="3" eb="5">
      <t>ショトク</t>
    </rPh>
    <rPh sb="5" eb="6">
      <t>ワリ</t>
    </rPh>
    <rPh sb="6" eb="7">
      <t>ガク</t>
    </rPh>
    <phoneticPr fontId="2"/>
  </si>
  <si>
    <t>府民税所得割額</t>
    <rPh sb="0" eb="2">
      <t>フミン</t>
    </rPh>
    <rPh sb="2" eb="3">
      <t>ゼイ</t>
    </rPh>
    <rPh sb="3" eb="5">
      <t>ショトク</t>
    </rPh>
    <rPh sb="5" eb="6">
      <t>ワリ</t>
    </rPh>
    <rPh sb="6" eb="7">
      <t>ガク</t>
    </rPh>
    <phoneticPr fontId="2"/>
  </si>
  <si>
    <t>住民税所得割額 (a)+(b)</t>
    <rPh sb="0" eb="3">
      <t>ジュウミンゼイ</t>
    </rPh>
    <rPh sb="3" eb="6">
      <t>ショトクワリ</t>
    </rPh>
    <rPh sb="6" eb="7">
      <t>ガク</t>
    </rPh>
    <phoneticPr fontId="2"/>
  </si>
  <si>
    <t>寄附金額</t>
    <rPh sb="0" eb="3">
      <t>キフキン</t>
    </rPh>
    <rPh sb="3" eb="4">
      <t>ガク</t>
    </rPh>
    <phoneticPr fontId="2"/>
  </si>
  <si>
    <t>寄附金の基本控除</t>
    <rPh sb="0" eb="3">
      <t>キフキン</t>
    </rPh>
    <rPh sb="4" eb="6">
      <t>キホン</t>
    </rPh>
    <rPh sb="6" eb="8">
      <t>コウジョ</t>
    </rPh>
    <phoneticPr fontId="2"/>
  </si>
  <si>
    <t>ふるさと納税による軽減額</t>
    <rPh sb="4" eb="6">
      <t>ノウゼイ</t>
    </rPh>
    <rPh sb="9" eb="11">
      <t>ケイゲン</t>
    </rPh>
    <rPh sb="11" eb="12">
      <t>ガク</t>
    </rPh>
    <phoneticPr fontId="2"/>
  </si>
  <si>
    <t>（所得税 + 住民税）軽減額</t>
    <rPh sb="1" eb="4">
      <t>ショトクゼイ</t>
    </rPh>
    <rPh sb="7" eb="10">
      <t>ジュウミンゼイ</t>
    </rPh>
    <rPh sb="11" eb="14">
      <t>ケイゲンガク</t>
    </rPh>
    <phoneticPr fontId="2"/>
  </si>
  <si>
    <t>　　・住民税から軽減される額</t>
    <rPh sb="3" eb="6">
      <t>ジュウミンゼイ</t>
    </rPh>
    <rPh sb="8" eb="10">
      <t>ケイゲン</t>
    </rPh>
    <rPh sb="13" eb="14">
      <t>ガク</t>
    </rPh>
    <phoneticPr fontId="2"/>
  </si>
  <si>
    <t>　　・所得税（国税）から軽減される額</t>
    <rPh sb="3" eb="6">
      <t>ショトクゼイ</t>
    </rPh>
    <rPh sb="7" eb="9">
      <t>コクゼイ</t>
    </rPh>
    <rPh sb="12" eb="14">
      <t>ケイゲン</t>
    </rPh>
    <rPh sb="17" eb="18">
      <t>ガク</t>
    </rPh>
    <phoneticPr fontId="2"/>
  </si>
  <si>
    <t>Ⅱ　寄附金額に対する税金の軽減額を試算します。</t>
    <rPh sb="2" eb="4">
      <t>キフ</t>
    </rPh>
    <rPh sb="4" eb="6">
      <t>キンガク</t>
    </rPh>
    <rPh sb="7" eb="8">
      <t>タイ</t>
    </rPh>
    <rPh sb="10" eb="12">
      <t>ゼイキン</t>
    </rPh>
    <rPh sb="13" eb="15">
      <t>ケイゲン</t>
    </rPh>
    <rPh sb="15" eb="16">
      <t>ガク</t>
    </rPh>
    <rPh sb="17" eb="19">
      <t>シサン</t>
    </rPh>
    <phoneticPr fontId="2"/>
  </si>
  <si>
    <t>自治体に寄附する金額</t>
    <rPh sb="0" eb="3">
      <t>ジチタイ</t>
    </rPh>
    <rPh sb="4" eb="6">
      <t>キフ</t>
    </rPh>
    <rPh sb="8" eb="9">
      <t>キン</t>
    </rPh>
    <rPh sb="9" eb="10">
      <t>ガク</t>
    </rPh>
    <phoneticPr fontId="2"/>
  </si>
  <si>
    <t>①</t>
    <phoneticPr fontId="2"/>
  </si>
  <si>
    <t>②</t>
    <phoneticPr fontId="2"/>
  </si>
  <si>
    <t>③</t>
    <phoneticPr fontId="2"/>
  </si>
  <si>
    <t>％</t>
    <phoneticPr fontId="2"/>
  </si>
  <si>
    <t>(a)</t>
    <phoneticPr fontId="2"/>
  </si>
  <si>
    <t>(b)</t>
    <phoneticPr fontId="2"/>
  </si>
  <si>
    <t>黄色の欄に、源泉徴収票等の
数値を入力してください。</t>
    <rPh sb="0" eb="2">
      <t>キイロ</t>
    </rPh>
    <rPh sb="3" eb="4">
      <t>ラン</t>
    </rPh>
    <rPh sb="6" eb="8">
      <t>ゲンセン</t>
    </rPh>
    <rPh sb="8" eb="10">
      <t>チョウシュウ</t>
    </rPh>
    <rPh sb="10" eb="11">
      <t>ヒョウ</t>
    </rPh>
    <rPh sb="11" eb="12">
      <t>トウ</t>
    </rPh>
    <rPh sb="14" eb="16">
      <t>スウチ</t>
    </rPh>
    <rPh sb="17" eb="19">
      <t>ニュウリョク</t>
    </rPh>
    <phoneticPr fontId="2"/>
  </si>
  <si>
    <t>ふるさと納税 計算シート</t>
    <rPh sb="7" eb="9">
      <t>ケイサン</t>
    </rPh>
    <phoneticPr fontId="2"/>
  </si>
  <si>
    <t>上記の寄附金額内であれば、税金が軽減される対象金額（2千円を超えた部分の金額）の全額が軽減されます。</t>
    <rPh sb="0" eb="2">
      <t>ジョウキ</t>
    </rPh>
    <rPh sb="3" eb="6">
      <t>キフキン</t>
    </rPh>
    <rPh sb="6" eb="7">
      <t>ガク</t>
    </rPh>
    <rPh sb="7" eb="8">
      <t>ナイ</t>
    </rPh>
    <rPh sb="13" eb="15">
      <t>ゼイキン</t>
    </rPh>
    <rPh sb="16" eb="18">
      <t>ケイゲン</t>
    </rPh>
    <rPh sb="21" eb="23">
      <t>タイショウ</t>
    </rPh>
    <rPh sb="23" eb="25">
      <t>キンガク</t>
    </rPh>
    <rPh sb="27" eb="29">
      <t>センエン</t>
    </rPh>
    <rPh sb="30" eb="31">
      <t>コ</t>
    </rPh>
    <rPh sb="33" eb="35">
      <t>ブブン</t>
    </rPh>
    <rPh sb="36" eb="38">
      <t>キンガク</t>
    </rPh>
    <rPh sb="40" eb="42">
      <t>ゼンガク</t>
    </rPh>
    <rPh sb="43" eb="45">
      <t>ケイゲン</t>
    </rPh>
    <phoneticPr fontId="2"/>
  </si>
  <si>
    <t>2千円を除いた額全体が税金から軽減となる、寄附金の上限額</t>
    <phoneticPr fontId="2"/>
  </si>
  <si>
    <t>税金の軽減対象は、2千円を越えた部分の寄附金額です。</t>
    <rPh sb="19" eb="21">
      <t>キフ</t>
    </rPh>
    <phoneticPr fontId="2"/>
  </si>
  <si>
    <t>Ⅰ　2千円を除いた額全体が税金から軽減となる、寄附金の上限額を試算します。</t>
    <rPh sb="3" eb="5">
      <t>センエン</t>
    </rPh>
    <rPh sb="6" eb="7">
      <t>ノゾ</t>
    </rPh>
    <rPh sb="9" eb="10">
      <t>ガク</t>
    </rPh>
    <rPh sb="10" eb="12">
      <t>ゼンタイ</t>
    </rPh>
    <rPh sb="13" eb="15">
      <t>ゼイキン</t>
    </rPh>
    <rPh sb="17" eb="19">
      <t>ケイゲン</t>
    </rPh>
    <rPh sb="23" eb="25">
      <t>キフ</t>
    </rPh>
    <rPh sb="25" eb="26">
      <t>キン</t>
    </rPh>
    <rPh sb="27" eb="29">
      <t>ジョウゲン</t>
    </rPh>
    <rPh sb="29" eb="30">
      <t>ガク</t>
    </rPh>
    <rPh sb="31" eb="33">
      <t>シサン</t>
    </rPh>
    <phoneticPr fontId="2"/>
  </si>
  <si>
    <t xml:space="preserve">　この計算シートを使用すると、寄附金額に係る税（所得税及び住民税）の軽減額と、収入額を入力すると所得控除及び税額控除により実質的な負担が2,000円となる場合の寄附金額を計算することができます。 一般的にふるさと納税は「住民税の1割」が目安とされていますが、さらに数％上乗せしたほうが効率がよくなります。ただし、入力した源泉徴収票の年の所得と、寄附をした年の所得が変動している場合は、税金の軽減額が計算結果と異なりますので、目安としてご活用してください。
</t>
    <rPh sb="3" eb="5">
      <t>ケイサン</t>
    </rPh>
    <rPh sb="9" eb="11">
      <t>シヨウ</t>
    </rPh>
    <rPh sb="39" eb="41">
      <t>シュウニュウ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</si>
</sst>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.000_ "/>
  </numFmts>
  <fonts count="1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4"/>
      <name val="ＭＳ Ｐゴシック"/>
      <family val="3"/>
      <charset val="128"/>
    </font>
    <font>
      <sz val="10"/>
      <color indexed="12"/>
      <name val="ＭＳ Ｐゴシック"/>
      <family val="3"/>
      <charset val="128"/>
    </font>
    <font>
      <sz val="15"/>
      <name val="ＭＳ Ｐゴシック"/>
      <family val="3"/>
      <charset val="128"/>
    </font>
    <font>
      <sz val="18"/>
      <name val="ＭＳ Ｐゴシック"/>
      <family val="3"/>
      <charset val="128"/>
    </font>
    <font>
      <sz val="18"/>
      <color indexed="12"/>
      <name val="ＭＳ Ｐゴシック"/>
      <family val="3"/>
      <charset val="128"/>
    </font>
    <font>
      <sz val="16"/>
      <name val="ＭＳ Ｐゴシック"/>
      <family val="3"/>
      <charset val="128"/>
    </font>
    <font>
      <sz val="18"/>
      <color indexed="10"/>
      <name val="ＭＳ Ｐゴシック"/>
      <family val="3"/>
      <charset val="128"/>
    </font>
    <font>
      <b/>
      <sz val="18"/>
      <color indexed="10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color indexed="12"/>
      <name val="ＭＳ Ｐゴシック"/>
      <family val="3"/>
      <charset val="128"/>
    </font>
    <font>
      <sz val="9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ck">
        <color indexed="10"/>
      </left>
      <right/>
      <top style="thick">
        <color indexed="10"/>
      </top>
      <bottom style="thick">
        <color indexed="10"/>
      </bottom>
      <diagonal/>
    </border>
    <border>
      <left/>
      <right/>
      <top style="thick">
        <color indexed="10"/>
      </top>
      <bottom style="thick">
        <color indexed="10"/>
      </bottom>
      <diagonal/>
    </border>
    <border>
      <left/>
      <right style="thick">
        <color indexed="10"/>
      </right>
      <top style="thick">
        <color indexed="10"/>
      </top>
      <bottom style="thick">
        <color indexed="1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0">
    <xf numFmtId="0" fontId="0" fillId="0" borderId="0" xfId="0">
      <alignment vertical="center"/>
    </xf>
    <xf numFmtId="176" fontId="7" fillId="2" borderId="8" xfId="0" applyNumberFormat="1" applyFont="1" applyFill="1" applyBorder="1" applyProtection="1">
      <alignment vertical="center"/>
      <protection locked="0"/>
    </xf>
    <xf numFmtId="176" fontId="7" fillId="2" borderId="9" xfId="0" applyNumberFormat="1" applyFont="1" applyFill="1" applyBorder="1" applyProtection="1">
      <alignment vertical="center"/>
      <protection locked="0"/>
    </xf>
    <xf numFmtId="176" fontId="7" fillId="2" borderId="10" xfId="0" applyNumberFormat="1" applyFont="1" applyFill="1" applyBorder="1" applyProtection="1">
      <alignment vertical="center"/>
      <protection locked="0"/>
    </xf>
    <xf numFmtId="0" fontId="1" fillId="0" borderId="0" xfId="0" applyFont="1" applyProtection="1">
      <alignment vertical="center"/>
    </xf>
    <xf numFmtId="0" fontId="1" fillId="0" borderId="0" xfId="0" applyFont="1" applyAlignment="1" applyProtection="1">
      <alignment horizontal="left" vertical="center"/>
    </xf>
    <xf numFmtId="0" fontId="5" fillId="0" borderId="1" xfId="0" applyFont="1" applyBorder="1" applyProtection="1">
      <alignment vertical="center"/>
    </xf>
    <xf numFmtId="0" fontId="1" fillId="0" borderId="2" xfId="0" applyFont="1" applyBorder="1" applyProtection="1">
      <alignment vertical="center"/>
    </xf>
    <xf numFmtId="0" fontId="1" fillId="0" borderId="2" xfId="0" applyFont="1" applyBorder="1" applyAlignment="1" applyProtection="1">
      <alignment horizontal="left" vertical="center"/>
    </xf>
    <xf numFmtId="0" fontId="1" fillId="0" borderId="3" xfId="0" applyFont="1" applyBorder="1" applyProtection="1">
      <alignment vertical="center"/>
    </xf>
    <xf numFmtId="0" fontId="1" fillId="0" borderId="4" xfId="0" applyFont="1" applyBorder="1" applyProtection="1">
      <alignment vertical="center"/>
    </xf>
    <xf numFmtId="0" fontId="1" fillId="0" borderId="0" xfId="0" applyFont="1" applyBorder="1" applyProtection="1">
      <alignment vertical="center"/>
    </xf>
    <xf numFmtId="0" fontId="1" fillId="0" borderId="0" xfId="0" applyFont="1" applyBorder="1" applyAlignment="1" applyProtection="1">
      <alignment horizontal="left" vertical="center"/>
    </xf>
    <xf numFmtId="0" fontId="1" fillId="0" borderId="5" xfId="0" applyFont="1" applyBorder="1" applyProtection="1">
      <alignment vertical="center"/>
    </xf>
    <xf numFmtId="0" fontId="6" fillId="0" borderId="6" xfId="0" applyFont="1" applyBorder="1" applyProtection="1">
      <alignment vertical="center"/>
    </xf>
    <xf numFmtId="0" fontId="6" fillId="2" borderId="7" xfId="0" applyFont="1" applyFill="1" applyBorder="1" applyProtection="1">
      <alignment vertical="center"/>
    </xf>
    <xf numFmtId="0" fontId="6" fillId="0" borderId="0" xfId="0" applyFont="1" applyBorder="1" applyAlignment="1" applyProtection="1">
      <alignment horizontal="left" vertical="center"/>
    </xf>
    <xf numFmtId="0" fontId="8" fillId="0" borderId="5" xfId="0" applyFont="1" applyBorder="1" applyProtection="1">
      <alignment vertical="center"/>
    </xf>
    <xf numFmtId="0" fontId="6" fillId="0" borderId="0" xfId="0" applyFont="1" applyBorder="1" applyProtection="1">
      <alignment vertical="center"/>
    </xf>
    <xf numFmtId="176" fontId="6" fillId="0" borderId="0" xfId="0" applyNumberFormat="1" applyFont="1" applyFill="1" applyBorder="1" applyProtection="1">
      <alignment vertical="center"/>
    </xf>
    <xf numFmtId="0" fontId="6" fillId="0" borderId="18" xfId="0" applyFont="1" applyBorder="1" applyProtection="1">
      <alignment vertical="center"/>
    </xf>
    <xf numFmtId="0" fontId="6" fillId="2" borderId="9" xfId="0" applyFont="1" applyFill="1" applyBorder="1" applyAlignment="1" applyProtection="1">
      <alignment vertical="center"/>
    </xf>
    <xf numFmtId="0" fontId="6" fillId="0" borderId="19" xfId="0" applyFont="1" applyBorder="1" applyProtection="1">
      <alignment vertical="center"/>
    </xf>
    <xf numFmtId="0" fontId="6" fillId="2" borderId="20" xfId="0" applyFont="1" applyFill="1" applyBorder="1" applyAlignment="1" applyProtection="1">
      <alignment vertical="center"/>
    </xf>
    <xf numFmtId="0" fontId="6" fillId="0" borderId="7" xfId="0" applyFont="1" applyBorder="1" applyProtection="1">
      <alignment vertical="center"/>
    </xf>
    <xf numFmtId="176" fontId="6" fillId="0" borderId="8" xfId="0" applyNumberFormat="1" applyFont="1" applyFill="1" applyBorder="1" applyProtection="1">
      <alignment vertical="center"/>
    </xf>
    <xf numFmtId="0" fontId="6" fillId="0" borderId="18" xfId="0" applyFont="1" applyBorder="1" applyAlignment="1" applyProtection="1">
      <alignment horizontal="left" vertical="center"/>
    </xf>
    <xf numFmtId="0" fontId="6" fillId="0" borderId="19" xfId="0" applyFont="1" applyBorder="1" applyAlignment="1" applyProtection="1">
      <alignment horizontal="left" vertical="center"/>
    </xf>
    <xf numFmtId="176" fontId="10" fillId="0" borderId="0" xfId="0" applyNumberFormat="1" applyFont="1" applyFill="1" applyBorder="1" applyProtection="1">
      <alignment vertical="center"/>
    </xf>
    <xf numFmtId="0" fontId="6" fillId="0" borderId="11" xfId="0" applyFont="1" applyBorder="1" applyAlignment="1" applyProtection="1">
      <alignment vertical="center" wrapText="1"/>
    </xf>
    <xf numFmtId="0" fontId="6" fillId="0" borderId="12" xfId="0" applyFont="1" applyBorder="1" applyAlignment="1" applyProtection="1">
      <alignment vertical="center" wrapText="1"/>
    </xf>
    <xf numFmtId="176" fontId="10" fillId="0" borderId="12" xfId="0" applyNumberFormat="1" applyFont="1" applyFill="1" applyBorder="1" applyProtection="1">
      <alignment vertical="center"/>
    </xf>
    <xf numFmtId="0" fontId="6" fillId="0" borderId="13" xfId="0" applyFont="1" applyBorder="1" applyAlignment="1" applyProtection="1">
      <alignment horizontal="left" vertical="center"/>
    </xf>
    <xf numFmtId="176" fontId="11" fillId="0" borderId="0" xfId="0" applyNumberFormat="1" applyFont="1" applyFill="1" applyBorder="1" applyProtection="1">
      <alignment vertical="center"/>
    </xf>
    <xf numFmtId="176" fontId="12" fillId="0" borderId="0" xfId="0" applyNumberFormat="1" applyFont="1" applyFill="1" applyBorder="1" applyProtection="1">
      <alignment vertical="center"/>
    </xf>
    <xf numFmtId="0" fontId="13" fillId="0" borderId="0" xfId="0" applyFont="1" applyBorder="1" applyAlignment="1" applyProtection="1">
      <alignment horizontal="left" vertical="center"/>
    </xf>
    <xf numFmtId="0" fontId="13" fillId="0" borderId="0" xfId="0" applyFont="1" applyBorder="1" applyProtection="1">
      <alignment vertical="center"/>
    </xf>
    <xf numFmtId="176" fontId="14" fillId="0" borderId="14" xfId="0" applyNumberFormat="1" applyFont="1" applyFill="1" applyBorder="1" applyProtection="1">
      <alignment vertical="center"/>
    </xf>
    <xf numFmtId="176" fontId="13" fillId="0" borderId="0" xfId="0" applyNumberFormat="1" applyFont="1" applyFill="1" applyBorder="1" applyProtection="1">
      <alignment vertical="center"/>
    </xf>
    <xf numFmtId="176" fontId="13" fillId="0" borderId="0" xfId="0" applyNumberFormat="1" applyFont="1" applyBorder="1" applyProtection="1">
      <alignment vertical="center"/>
    </xf>
    <xf numFmtId="0" fontId="6" fillId="0" borderId="11" xfId="0" applyFont="1" applyBorder="1" applyProtection="1">
      <alignment vertical="center"/>
    </xf>
    <xf numFmtId="0" fontId="6" fillId="0" borderId="12" xfId="0" applyFont="1" applyBorder="1" applyProtection="1">
      <alignment vertical="center"/>
    </xf>
    <xf numFmtId="0" fontId="1" fillId="0" borderId="15" xfId="0" applyFont="1" applyBorder="1" applyProtection="1">
      <alignment vertical="center"/>
    </xf>
    <xf numFmtId="0" fontId="6" fillId="0" borderId="16" xfId="0" applyFont="1" applyBorder="1" applyProtection="1">
      <alignment vertical="center"/>
    </xf>
    <xf numFmtId="176" fontId="6" fillId="0" borderId="16" xfId="0" applyNumberFormat="1" applyFont="1" applyBorder="1" applyProtection="1">
      <alignment vertical="center"/>
    </xf>
    <xf numFmtId="0" fontId="6" fillId="0" borderId="16" xfId="0" applyFont="1" applyBorder="1" applyAlignment="1" applyProtection="1">
      <alignment horizontal="left" vertical="center"/>
    </xf>
    <xf numFmtId="0" fontId="8" fillId="0" borderId="17" xfId="0" applyFont="1" applyBorder="1" applyProtection="1">
      <alignment vertical="center"/>
    </xf>
    <xf numFmtId="0" fontId="8" fillId="0" borderId="1" xfId="0" applyFont="1" applyBorder="1" applyProtection="1">
      <alignment vertical="center"/>
    </xf>
    <xf numFmtId="176" fontId="7" fillId="0" borderId="0" xfId="0" applyNumberFormat="1" applyFont="1" applyFill="1" applyBorder="1" applyProtection="1">
      <alignment vertical="center"/>
    </xf>
    <xf numFmtId="0" fontId="13" fillId="0" borderId="0" xfId="0" applyFont="1" applyBorder="1" applyAlignment="1" applyProtection="1">
      <alignment horizontal="left" vertical="center" wrapText="1" indent="2"/>
    </xf>
    <xf numFmtId="0" fontId="13" fillId="0" borderId="0" xfId="0" applyFont="1" applyBorder="1" applyAlignment="1" applyProtection="1">
      <alignment horizontal="center" vertical="center"/>
    </xf>
    <xf numFmtId="0" fontId="13" fillId="0" borderId="0" xfId="0" applyFont="1" applyFill="1" applyBorder="1" applyAlignment="1" applyProtection="1">
      <alignment horizontal="center" vertical="center"/>
    </xf>
    <xf numFmtId="177" fontId="9" fillId="0" borderId="0" xfId="0" applyNumberFormat="1" applyFont="1" applyFill="1" applyBorder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12" fillId="0" borderId="0" xfId="0" applyFont="1" applyBorder="1" applyAlignment="1" applyProtection="1">
      <alignment horizontal="left" vertical="center" wrapText="1" indent="1"/>
    </xf>
    <xf numFmtId="0" fontId="13" fillId="0" borderId="0" xfId="0" applyFont="1" applyBorder="1" applyAlignment="1" applyProtection="1">
      <alignment horizontal="left" vertical="center" wrapText="1" indent="1"/>
    </xf>
    <xf numFmtId="0" fontId="4" fillId="2" borderId="6" xfId="0" applyFont="1" applyFill="1" applyBorder="1" applyAlignment="1" applyProtection="1">
      <alignment horizontal="left" vertical="center" wrapText="1"/>
    </xf>
    <xf numFmtId="0" fontId="4" fillId="2" borderId="21" xfId="0" applyFont="1" applyFill="1" applyBorder="1" applyAlignment="1" applyProtection="1">
      <alignment horizontal="left" vertical="center" wrapText="1"/>
    </xf>
    <xf numFmtId="0" fontId="0" fillId="0" borderId="0" xfId="0" applyFont="1" applyAlignment="1" applyProtection="1">
      <alignment wrapText="1"/>
    </xf>
    <xf numFmtId="0" fontId="1" fillId="0" borderId="0" xfId="0" applyFont="1" applyAlignment="1" applyProtection="1">
      <alignment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266700</xdr:colOff>
      <xdr:row>19</xdr:row>
      <xdr:rowOff>180975</xdr:rowOff>
    </xdr:from>
    <xdr:to>
      <xdr:col>4</xdr:col>
      <xdr:colOff>923925</xdr:colOff>
      <xdr:row>20</xdr:row>
      <xdr:rowOff>200025</xdr:rowOff>
    </xdr:to>
    <xdr:sp macro="" textlink="">
      <xdr:nvSpPr>
        <xdr:cNvPr id="1025" name="Rectangle 1"/>
        <xdr:cNvSpPr>
          <a:spLocks noChangeArrowheads="1"/>
        </xdr:cNvSpPr>
      </xdr:nvSpPr>
      <xdr:spPr bwMode="auto">
        <a:xfrm>
          <a:off x="5534025" y="6629400"/>
          <a:ext cx="657225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1"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軽減額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52"/>
  <sheetViews>
    <sheetView showGridLines="0" showZeros="0" tabSelected="1" workbookViewId="0">
      <pane ySplit="3" topLeftCell="A4" activePane="bottomLeft" state="frozen"/>
      <selection activeCell="C21" sqref="C21:D21"/>
      <selection pane="bottomLeft" activeCell="E13" sqref="E13"/>
    </sheetView>
  </sheetViews>
  <sheetFormatPr defaultRowHeight="13.5"/>
  <cols>
    <col min="1" max="1" width="2.625" style="4" customWidth="1"/>
    <col min="2" max="2" width="9" style="4"/>
    <col min="3" max="3" width="52.5" style="4" customWidth="1"/>
    <col min="4" max="4" width="5" style="4" customWidth="1"/>
    <col min="5" max="5" width="18.625" style="4" customWidth="1"/>
    <col min="6" max="6" width="5.5" style="5" customWidth="1"/>
    <col min="7" max="7" width="3.375" style="4" customWidth="1"/>
    <col min="8" max="16384" width="9" style="4"/>
  </cols>
  <sheetData>
    <row r="1" spans="1:7" ht="31.5" customHeight="1">
      <c r="B1" s="53" t="s">
        <v>24</v>
      </c>
      <c r="C1" s="53"/>
      <c r="D1" s="53"/>
      <c r="E1" s="53"/>
      <c r="F1" s="53"/>
    </row>
    <row r="2" spans="1:7" ht="82.5" customHeight="1">
      <c r="A2" s="58" t="s">
        <v>29</v>
      </c>
      <c r="B2" s="59"/>
      <c r="C2" s="59"/>
      <c r="D2" s="59"/>
      <c r="E2" s="59"/>
      <c r="F2" s="59"/>
      <c r="G2" s="59"/>
    </row>
    <row r="3" spans="1:7" ht="33" customHeight="1">
      <c r="D3" s="56" t="s">
        <v>23</v>
      </c>
      <c r="E3" s="57"/>
    </row>
    <row r="4" spans="1:7" ht="15" customHeight="1" thickBot="1"/>
    <row r="5" spans="1:7" ht="30" customHeight="1">
      <c r="B5" s="6" t="s">
        <v>28</v>
      </c>
      <c r="C5" s="7"/>
      <c r="D5" s="7"/>
      <c r="E5" s="7"/>
      <c r="F5" s="8"/>
      <c r="G5" s="9"/>
    </row>
    <row r="6" spans="1:7" ht="14.25" customHeight="1">
      <c r="B6" s="10"/>
      <c r="C6" s="11"/>
      <c r="D6" s="11"/>
      <c r="E6" s="11"/>
      <c r="F6" s="12"/>
      <c r="G6" s="13"/>
    </row>
    <row r="7" spans="1:7" ht="30" customHeight="1">
      <c r="B7" s="10"/>
      <c r="C7" s="14" t="s">
        <v>0</v>
      </c>
      <c r="D7" s="15" t="s">
        <v>17</v>
      </c>
      <c r="E7" s="1"/>
      <c r="F7" s="16" t="s">
        <v>1</v>
      </c>
      <c r="G7" s="17"/>
    </row>
    <row r="8" spans="1:7" ht="15" customHeight="1">
      <c r="B8" s="10"/>
      <c r="C8" s="18"/>
      <c r="D8" s="18"/>
      <c r="E8" s="19"/>
      <c r="F8" s="16"/>
      <c r="G8" s="17"/>
    </row>
    <row r="9" spans="1:7" ht="30" customHeight="1">
      <c r="B9" s="10"/>
      <c r="C9" s="20" t="s">
        <v>2</v>
      </c>
      <c r="D9" s="21" t="s">
        <v>18</v>
      </c>
      <c r="E9" s="2"/>
      <c r="F9" s="16"/>
      <c r="G9" s="17"/>
    </row>
    <row r="10" spans="1:7" ht="30" customHeight="1">
      <c r="B10" s="10"/>
      <c r="C10" s="22" t="s">
        <v>3</v>
      </c>
      <c r="D10" s="23" t="s">
        <v>19</v>
      </c>
      <c r="E10" s="3"/>
      <c r="F10" s="16"/>
      <c r="G10" s="17"/>
    </row>
    <row r="11" spans="1:7" ht="30" customHeight="1">
      <c r="B11" s="10"/>
      <c r="C11" s="14" t="s">
        <v>4</v>
      </c>
      <c r="D11" s="24"/>
      <c r="E11" s="25">
        <f>E9-E10</f>
        <v>0</v>
      </c>
      <c r="F11" s="16" t="s">
        <v>1</v>
      </c>
      <c r="G11" s="17"/>
    </row>
    <row r="12" spans="1:7" ht="30" customHeight="1">
      <c r="B12" s="10"/>
      <c r="C12" s="18"/>
      <c r="D12" s="18"/>
      <c r="E12" s="19"/>
      <c r="F12" s="16"/>
      <c r="G12" s="17"/>
    </row>
    <row r="13" spans="1:7" ht="30" customHeight="1">
      <c r="B13" s="10"/>
      <c r="C13" s="18" t="s">
        <v>5</v>
      </c>
      <c r="D13" s="18"/>
      <c r="E13" s="52" t="e">
        <f>IF(E11=0,"",IF(E11&lt;=1950000,5,IF(E11&lt;=3300000,10,IF(E11&lt;=6950000,20,IF(E11&lt;=9000000,23,IF(E11&lt;=18000000,33,IF(E11&gt;18000000,40)))))))*1.021</f>
        <v>#VALUE!</v>
      </c>
      <c r="F13" s="16" t="s">
        <v>20</v>
      </c>
      <c r="G13" s="17"/>
    </row>
    <row r="14" spans="1:7" ht="15" customHeight="1">
      <c r="B14" s="10"/>
      <c r="C14" s="18"/>
      <c r="D14" s="18"/>
      <c r="E14" s="19"/>
      <c r="F14" s="16"/>
      <c r="G14" s="17"/>
    </row>
    <row r="15" spans="1:7" ht="30" customHeight="1">
      <c r="B15" s="10"/>
      <c r="C15" s="26" t="s">
        <v>6</v>
      </c>
      <c r="D15" s="21" t="s">
        <v>21</v>
      </c>
      <c r="E15" s="2"/>
      <c r="F15" s="16"/>
      <c r="G15" s="17"/>
    </row>
    <row r="16" spans="1:7" ht="30" customHeight="1">
      <c r="B16" s="10"/>
      <c r="C16" s="27" t="s">
        <v>7</v>
      </c>
      <c r="D16" s="23" t="s">
        <v>22</v>
      </c>
      <c r="E16" s="3"/>
      <c r="F16" s="16"/>
      <c r="G16" s="17"/>
    </row>
    <row r="17" spans="2:7" ht="30" customHeight="1">
      <c r="B17" s="10"/>
      <c r="C17" s="14" t="s">
        <v>8</v>
      </c>
      <c r="D17" s="24"/>
      <c r="E17" s="25">
        <f>E15+E16</f>
        <v>0</v>
      </c>
      <c r="F17" s="16" t="s">
        <v>1</v>
      </c>
      <c r="G17" s="17"/>
    </row>
    <row r="18" spans="2:7" ht="30" customHeight="1" thickBot="1">
      <c r="B18" s="10"/>
      <c r="C18" s="18"/>
      <c r="D18" s="18"/>
      <c r="E18" s="28"/>
      <c r="F18" s="16"/>
      <c r="G18" s="17"/>
    </row>
    <row r="19" spans="2:7" ht="46.5" customHeight="1" thickTop="1" thickBot="1">
      <c r="B19" s="10"/>
      <c r="C19" s="29" t="s">
        <v>26</v>
      </c>
      <c r="D19" s="30"/>
      <c r="E19" s="31">
        <f>IF(E17&gt;0,ROUNDDOWN((E17*0.2)/((90-E13)/100),0)+2000,0)</f>
        <v>0</v>
      </c>
      <c r="F19" s="32" t="s">
        <v>1</v>
      </c>
      <c r="G19" s="17"/>
    </row>
    <row r="20" spans="2:7" ht="15" customHeight="1" thickTop="1">
      <c r="B20" s="10"/>
      <c r="C20" s="18"/>
      <c r="D20" s="18"/>
      <c r="E20" s="33"/>
      <c r="F20" s="16"/>
      <c r="G20" s="17"/>
    </row>
    <row r="21" spans="2:7" ht="51" customHeight="1">
      <c r="B21" s="10"/>
      <c r="C21" s="54" t="s">
        <v>25</v>
      </c>
      <c r="D21" s="55"/>
      <c r="E21" s="34">
        <f>IF(E19&gt;=2000,E19-2000,0)</f>
        <v>0</v>
      </c>
      <c r="F21" s="35" t="s">
        <v>1</v>
      </c>
      <c r="G21" s="17"/>
    </row>
    <row r="22" spans="2:7" ht="15" customHeight="1" thickBot="1">
      <c r="B22" s="10"/>
      <c r="C22" s="18"/>
      <c r="D22" s="18"/>
      <c r="E22" s="19"/>
      <c r="F22" s="16"/>
      <c r="G22" s="17"/>
    </row>
    <row r="23" spans="2:7" ht="15" customHeight="1" thickBot="1">
      <c r="B23" s="10"/>
      <c r="C23" s="36" t="s">
        <v>9</v>
      </c>
      <c r="D23" s="36"/>
      <c r="E23" s="37">
        <f>E19</f>
        <v>0</v>
      </c>
      <c r="F23" s="35" t="s">
        <v>1</v>
      </c>
      <c r="G23" s="17"/>
    </row>
    <row r="24" spans="2:7" ht="15" customHeight="1">
      <c r="B24" s="10"/>
      <c r="C24" s="36"/>
      <c r="D24" s="36"/>
      <c r="E24" s="38"/>
      <c r="F24" s="35"/>
      <c r="G24" s="17"/>
    </row>
    <row r="25" spans="2:7" ht="15" customHeight="1">
      <c r="B25" s="10"/>
      <c r="C25" s="36" t="s">
        <v>10</v>
      </c>
      <c r="D25" s="36"/>
      <c r="E25" s="38">
        <f>IF(E7&gt;0,IF(E23&gt;0,IF(E7*0.3&gt;=E23,(E23-2000)*0.1,(E7*0.3-2000)*0.1),0),0)</f>
        <v>0</v>
      </c>
      <c r="F25" s="35" t="s">
        <v>1</v>
      </c>
      <c r="G25" s="17"/>
    </row>
    <row r="26" spans="2:7" ht="15" customHeight="1">
      <c r="B26" s="10"/>
      <c r="C26" s="36"/>
      <c r="D26" s="36"/>
      <c r="E26" s="38"/>
      <c r="F26" s="35"/>
      <c r="G26" s="17"/>
    </row>
    <row r="27" spans="2:7" ht="15" customHeight="1">
      <c r="B27" s="10"/>
      <c r="C27" s="36" t="s">
        <v>11</v>
      </c>
      <c r="D27" s="36"/>
      <c r="E27" s="38">
        <f>IF(E25&gt;0,IF(E17*0.2&gt;=E23,(E23-2000)*((90-E13)/100),E17*0.2),0)</f>
        <v>0</v>
      </c>
      <c r="F27" s="35" t="s">
        <v>1</v>
      </c>
      <c r="G27" s="17"/>
    </row>
    <row r="28" spans="2:7" ht="15" customHeight="1" thickBot="1">
      <c r="B28" s="10"/>
      <c r="C28" s="36"/>
      <c r="D28" s="36"/>
      <c r="E28" s="39"/>
      <c r="F28" s="35"/>
      <c r="G28" s="17"/>
    </row>
    <row r="29" spans="2:7" ht="30" customHeight="1" thickTop="1" thickBot="1">
      <c r="B29" s="10"/>
      <c r="C29" s="40" t="s">
        <v>12</v>
      </c>
      <c r="D29" s="41"/>
      <c r="E29" s="31">
        <f>ROUNDDOWN(E31+E33,0)</f>
        <v>0</v>
      </c>
      <c r="F29" s="32" t="s">
        <v>1</v>
      </c>
      <c r="G29" s="17"/>
    </row>
    <row r="30" spans="2:7" ht="15" customHeight="1" thickTop="1">
      <c r="B30" s="10"/>
      <c r="C30" s="36"/>
      <c r="D30" s="36"/>
      <c r="E30" s="38"/>
      <c r="F30" s="35"/>
      <c r="G30" s="17"/>
    </row>
    <row r="31" spans="2:7" ht="15" customHeight="1">
      <c r="B31" s="10"/>
      <c r="C31" s="36" t="s">
        <v>13</v>
      </c>
      <c r="D31" s="36"/>
      <c r="E31" s="38">
        <f>E25+E27</f>
        <v>0</v>
      </c>
      <c r="F31" s="35" t="s">
        <v>1</v>
      </c>
      <c r="G31" s="17"/>
    </row>
    <row r="32" spans="2:7" ht="15" customHeight="1">
      <c r="B32" s="10"/>
      <c r="C32" s="36"/>
      <c r="D32" s="36"/>
      <c r="E32" s="38"/>
      <c r="F32" s="35"/>
      <c r="G32" s="17"/>
    </row>
    <row r="33" spans="2:7" ht="15" customHeight="1">
      <c r="B33" s="10"/>
      <c r="C33" s="36" t="s">
        <v>14</v>
      </c>
      <c r="D33" s="36"/>
      <c r="E33" s="38">
        <f>IF(E7&gt;0,IF(E23&gt;0,IF(E7*0.4&gt;=E23,(E23-2000)*E13/100,(E7*0.4-2000)*E13/100),0),0)</f>
        <v>0</v>
      </c>
      <c r="F33" s="35" t="s">
        <v>1</v>
      </c>
      <c r="G33" s="17"/>
    </row>
    <row r="34" spans="2:7" ht="10.5" customHeight="1" thickBot="1">
      <c r="B34" s="42"/>
      <c r="C34" s="43"/>
      <c r="D34" s="43"/>
      <c r="E34" s="44"/>
      <c r="F34" s="45"/>
      <c r="G34" s="46"/>
    </row>
    <row r="35" spans="2:7" ht="24" customHeight="1" thickBot="1"/>
    <row r="36" spans="2:7" ht="30" customHeight="1">
      <c r="B36" s="47" t="s">
        <v>15</v>
      </c>
      <c r="C36" s="7"/>
      <c r="D36" s="7"/>
      <c r="E36" s="7"/>
      <c r="F36" s="8"/>
      <c r="G36" s="9"/>
    </row>
    <row r="37" spans="2:7" ht="15" customHeight="1">
      <c r="B37" s="10"/>
      <c r="C37" s="11"/>
      <c r="D37" s="11"/>
      <c r="E37" s="11"/>
      <c r="F37" s="12"/>
      <c r="G37" s="13"/>
    </row>
    <row r="38" spans="2:7" ht="30" customHeight="1">
      <c r="B38" s="10"/>
      <c r="C38" s="14" t="s">
        <v>16</v>
      </c>
      <c r="D38" s="24"/>
      <c r="E38" s="1"/>
      <c r="F38" s="16" t="s">
        <v>1</v>
      </c>
      <c r="G38" s="17"/>
    </row>
    <row r="39" spans="2:7" ht="15" customHeight="1">
      <c r="B39" s="10"/>
      <c r="C39" s="18"/>
      <c r="D39" s="18"/>
      <c r="E39" s="48"/>
      <c r="F39" s="16"/>
      <c r="G39" s="17"/>
    </row>
    <row r="40" spans="2:7" ht="35.1" customHeight="1">
      <c r="B40" s="10"/>
      <c r="C40" s="49" t="s">
        <v>27</v>
      </c>
      <c r="D40" s="49"/>
      <c r="E40" s="38">
        <f>IF(E38&gt;=2000,E38-2000,0)</f>
        <v>0</v>
      </c>
      <c r="F40" s="35" t="s">
        <v>1</v>
      </c>
      <c r="G40" s="17"/>
    </row>
    <row r="41" spans="2:7" ht="15" customHeight="1">
      <c r="B41" s="10"/>
      <c r="C41" s="36"/>
      <c r="D41" s="36"/>
      <c r="E41" s="38"/>
      <c r="F41" s="35"/>
      <c r="G41" s="17"/>
    </row>
    <row r="42" spans="2:7" ht="15" customHeight="1">
      <c r="B42" s="10"/>
      <c r="C42" s="36" t="s">
        <v>10</v>
      </c>
      <c r="D42" s="36"/>
      <c r="E42" s="38">
        <f>IF(E7&gt;0,IF(E38&gt;0,IF(E7*0.3&gt;=E38,(E38-2000)*0.1,(E7*0.3-2000)*0.1),0),0)</f>
        <v>0</v>
      </c>
      <c r="F42" s="35" t="s">
        <v>1</v>
      </c>
      <c r="G42" s="17"/>
    </row>
    <row r="43" spans="2:7" ht="15" customHeight="1">
      <c r="B43" s="10"/>
      <c r="C43" s="36"/>
      <c r="D43" s="36"/>
      <c r="E43" s="39"/>
      <c r="F43" s="35"/>
      <c r="G43" s="17"/>
    </row>
    <row r="44" spans="2:7" ht="15" customHeight="1">
      <c r="B44" s="10"/>
      <c r="C44" s="36" t="s">
        <v>11</v>
      </c>
      <c r="D44" s="36"/>
      <c r="E44" s="38">
        <f>IF(E42&gt;0,IF(E17*0.2&gt;=E38-2000-E50-E42,(E38-2000)*((90-E13)/100),E17*0.2),0)</f>
        <v>0</v>
      </c>
      <c r="F44" s="35" t="s">
        <v>1</v>
      </c>
      <c r="G44" s="17"/>
    </row>
    <row r="45" spans="2:7" ht="19.5" thickBot="1">
      <c r="B45" s="10"/>
      <c r="C45" s="36"/>
      <c r="D45" s="36"/>
      <c r="E45" s="39"/>
      <c r="F45" s="35"/>
      <c r="G45" s="17"/>
    </row>
    <row r="46" spans="2:7" ht="30" customHeight="1" thickTop="1" thickBot="1">
      <c r="B46" s="10"/>
      <c r="C46" s="40" t="s">
        <v>12</v>
      </c>
      <c r="D46" s="41"/>
      <c r="E46" s="31">
        <f>ROUNDDOWN(E48+E50,0)</f>
        <v>0</v>
      </c>
      <c r="F46" s="32" t="s">
        <v>1</v>
      </c>
      <c r="G46" s="17"/>
    </row>
    <row r="47" spans="2:7" ht="15" customHeight="1" thickTop="1">
      <c r="B47" s="10"/>
      <c r="C47" s="50"/>
      <c r="D47" s="50"/>
      <c r="E47" s="51"/>
      <c r="F47" s="50"/>
      <c r="G47" s="17"/>
    </row>
    <row r="48" spans="2:7" ht="15" customHeight="1">
      <c r="B48" s="10"/>
      <c r="C48" s="36" t="s">
        <v>13</v>
      </c>
      <c r="D48" s="36"/>
      <c r="E48" s="38">
        <f>E42+E44</f>
        <v>0</v>
      </c>
      <c r="F48" s="35" t="s">
        <v>1</v>
      </c>
      <c r="G48" s="17"/>
    </row>
    <row r="49" spans="2:7" ht="15" customHeight="1">
      <c r="B49" s="10"/>
      <c r="C49" s="36"/>
      <c r="D49" s="36"/>
      <c r="E49" s="38"/>
      <c r="F49" s="35"/>
      <c r="G49" s="17"/>
    </row>
    <row r="50" spans="2:7" ht="15" customHeight="1">
      <c r="B50" s="10"/>
      <c r="C50" s="36" t="s">
        <v>14</v>
      </c>
      <c r="D50" s="36"/>
      <c r="E50" s="38">
        <f>IF(E7&gt;0,IF(E38&gt;0,IF(E7*0.4&gt;=E38,(E38-2000)*E13/100,(E7*0.4-2000)*E13/100),0),0)</f>
        <v>0</v>
      </c>
      <c r="F50" s="35" t="s">
        <v>1</v>
      </c>
      <c r="G50" s="17"/>
    </row>
    <row r="51" spans="2:7" ht="15" customHeight="1">
      <c r="B51" s="10"/>
      <c r="C51" s="36"/>
      <c r="D51" s="36"/>
      <c r="E51" s="38"/>
      <c r="F51" s="35"/>
      <c r="G51" s="17"/>
    </row>
    <row r="52" spans="2:7" ht="15" customHeight="1" thickBot="1">
      <c r="B52" s="42"/>
      <c r="C52" s="43"/>
      <c r="D52" s="43"/>
      <c r="E52" s="44"/>
      <c r="F52" s="45"/>
      <c r="G52" s="46"/>
    </row>
  </sheetData>
  <mergeCells count="4">
    <mergeCell ref="B1:F1"/>
    <mergeCell ref="C21:D21"/>
    <mergeCell ref="D3:E3"/>
    <mergeCell ref="A2:G2"/>
  </mergeCells>
  <phoneticPr fontId="2"/>
  <pageMargins left="0.39370078740157483" right="0.19685039370078741" top="0.48" bottom="0.2" header="0.37" footer="0.51181102362204722"/>
  <pageSetup paperSize="9" orientation="portrait" cellComments="asDisplayed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ine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hamanos</dc:creator>
  <cp:lastModifiedBy>千賀和孝</cp:lastModifiedBy>
  <cp:lastPrinted>2008-10-31T06:49:43Z</cp:lastPrinted>
  <dcterms:created xsi:type="dcterms:W3CDTF">2008-10-31T06:09:29Z</dcterms:created>
  <dcterms:modified xsi:type="dcterms:W3CDTF">2015-11-17T07:54:43Z</dcterms:modified>
</cp:coreProperties>
</file>